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bishop\OneDrive - BPP SERVICES LIMITED\2019 Documents\CM2\Mini ASET summer 2019\"/>
    </mc:Choice>
  </mc:AlternateContent>
  <bookViews>
    <workbookView xWindow="0" yWindow="0" windowWidth="19200" windowHeight="7755"/>
  </bookViews>
  <sheets>
    <sheet name="Data" sheetId="1" r:id="rId1"/>
  </sheets>
  <definedNames>
    <definedName name="Calls">Data!$E$4</definedName>
    <definedName name="Debt_A" localSheetId="0">Data!#REF!</definedName>
    <definedName name="Debt_B" localSheetId="0">Data!#REF!</definedName>
    <definedName name="Loan">Data!$E$9</definedName>
    <definedName name="Other_assets_A" localSheetId="0">Data!#REF!</definedName>
    <definedName name="Other_assets_B" localSheetId="0">Data!#REF!</definedName>
    <definedName name="Puts">Data!$E$5</definedName>
    <definedName name="Share_price_A" localSheetId="0">Data!#REF!</definedName>
    <definedName name="Share_price_B" localSheetId="0">Data!#REF!</definedName>
    <definedName name="Shares">Data!$E$3</definedName>
    <definedName name="Shares_in_issue_A" localSheetId="0">Data!#REF!</definedName>
    <definedName name="Shares_in_issue_B" localSheetId="0">Data!#REF!</definedName>
    <definedName name="Strike_call">Data!$G$4</definedName>
    <definedName name="Strike_put">Data!$G$5</definedName>
    <definedName name="Term_of_debt_A" localSheetId="0">Data!#REF!</definedName>
    <definedName name="Term_of_debt_B" localSheetId="0">Data!#REF!</definedName>
    <definedName name="Value">Data!$E$7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" i="1" l="1"/>
  <c r="L14" i="1" s="1"/>
  <c r="L11" i="1"/>
  <c r="L10" i="1"/>
  <c r="L13" i="1" l="1"/>
  <c r="L15" i="1" s="1"/>
  <c r="L18" i="1" s="1"/>
  <c r="L19" i="1" l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E7" i="1" l="1"/>
</calcChain>
</file>

<file path=xl/sharedStrings.xml><?xml version="1.0" encoding="utf-8"?>
<sst xmlns="http://schemas.openxmlformats.org/spreadsheetml/2006/main" count="35" uniqueCount="30">
  <si>
    <t>Black-Scholes calculator</t>
  </si>
  <si>
    <t>Parameters</t>
  </si>
  <si>
    <t>Share price</t>
  </si>
  <si>
    <t>Strike price</t>
  </si>
  <si>
    <t>Maturity</t>
  </si>
  <si>
    <t>Risk-free rate</t>
  </si>
  <si>
    <t>Volatility</t>
  </si>
  <si>
    <t>Calculations</t>
  </si>
  <si>
    <t>Present value of strike</t>
  </si>
  <si>
    <r>
      <t>s</t>
    </r>
    <r>
      <rPr>
        <sz val="11"/>
        <color theme="1"/>
        <rFont val="Calibri"/>
        <family val="2"/>
        <scheme val="minor"/>
      </rPr>
      <t>*t^.5</t>
    </r>
  </si>
  <si>
    <t>d1</t>
  </si>
  <si>
    <t>d2</t>
  </si>
  <si>
    <t>N(d1)</t>
  </si>
  <si>
    <t>N(d2)</t>
  </si>
  <si>
    <t>Option values</t>
  </si>
  <si>
    <t>Value of Put option</t>
  </si>
  <si>
    <t>Value of Call option</t>
  </si>
  <si>
    <t>Probability distribution</t>
  </si>
  <si>
    <t>Share price at t=2</t>
  </si>
  <si>
    <t>Probability</t>
  </si>
  <si>
    <t>Portfolio</t>
  </si>
  <si>
    <t>Shares</t>
  </si>
  <si>
    <t>Calls</t>
  </si>
  <si>
    <t>Puts</t>
  </si>
  <si>
    <t>Units held</t>
  </si>
  <si>
    <t>Current price</t>
  </si>
  <si>
    <t>Term</t>
  </si>
  <si>
    <t>n/a</t>
  </si>
  <si>
    <t>Loan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</si>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</sst>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000"/>
    <numFmt numFmtId="166" formatCode="_-* #,##0.0000_-;\-* #,##0.00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Fill="1" applyBorder="1"/>
    <xf numFmtId="164" fontId="0" fillId="0" borderId="0" xfId="1" applyNumberFormat="1" applyFont="1"/>
    <xf numFmtId="0" fontId="0" fillId="0" borderId="0" xfId="0" applyFont="1" applyFill="1" applyBorder="1"/>
    <xf numFmtId="0" fontId="4" fillId="0" borderId="0" xfId="0" applyFont="1" applyFill="1" applyBorder="1"/>
    <xf numFmtId="164" fontId="0" fillId="0" borderId="0" xfId="1" applyNumberFormat="1" applyFont="1" applyFill="1" applyBorder="1"/>
    <xf numFmtId="0" fontId="4" fillId="0" borderId="0" xfId="0" applyFont="1" applyBorder="1"/>
    <xf numFmtId="165" fontId="0" fillId="0" borderId="0" xfId="0" applyNumberFormat="1" applyFont="1" applyBorder="1"/>
    <xf numFmtId="0" fontId="0" fillId="0" borderId="0" xfId="0" applyFont="1" applyBorder="1"/>
    <xf numFmtId="0" fontId="2" fillId="0" borderId="0" xfId="0" applyFont="1" applyFill="1" applyBorder="1"/>
    <xf numFmtId="43" fontId="0" fillId="0" borderId="0" xfId="1" applyNumberFormat="1" applyFont="1"/>
    <xf numFmtId="166" fontId="0" fillId="0" borderId="0" xfId="1" applyNumberFormat="1" applyFont="1"/>
    <xf numFmtId="0" fontId="0" fillId="0" borderId="0" xfId="0" applyAlignment="1">
      <alignment vertical="center" wrapText="1"/>
    </xf>
    <xf numFmtId="9" fontId="0" fillId="0" borderId="0" xfId="0" applyNumberForma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164" fontId="0" fillId="2" borderId="0" xfId="0" applyNumberFormat="1" applyFont="1" applyFill="1" applyBorder="1"/>
    <xf numFmtId="10" fontId="0" fillId="2" borderId="0" xfId="0" applyNumberFormat="1" applyFont="1" applyFill="1" applyBorder="1"/>
    <xf numFmtId="164" fontId="0" fillId="0" borderId="0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workbookViewId="0">
      <selection activeCell="H12" sqref="H12"/>
    </sheetView>
  </sheetViews>
  <sheetFormatPr defaultRowHeight="15" x14ac:dyDescent="0.25"/>
  <cols>
    <col min="1" max="1" width="17.5703125" customWidth="1"/>
    <col min="2" max="2" width="12" bestFit="1" customWidth="1"/>
    <col min="5" max="5" width="9.5703125" bestFit="1" customWidth="1"/>
    <col min="6" max="9" width="9.5703125" customWidth="1"/>
    <col min="11" max="11" width="22.42578125" bestFit="1" customWidth="1"/>
    <col min="12" max="12" width="12.5703125" customWidth="1"/>
  </cols>
  <sheetData>
    <row r="1" spans="1:12" x14ac:dyDescent="0.25">
      <c r="A1" s="1" t="s">
        <v>17</v>
      </c>
      <c r="D1" s="1" t="s">
        <v>20</v>
      </c>
      <c r="K1" s="1" t="s">
        <v>0</v>
      </c>
    </row>
    <row r="2" spans="1:12" x14ac:dyDescent="0.25">
      <c r="A2" t="s">
        <v>18</v>
      </c>
      <c r="B2" t="s">
        <v>19</v>
      </c>
      <c r="E2" s="15" t="s">
        <v>24</v>
      </c>
      <c r="F2" s="15" t="s">
        <v>25</v>
      </c>
      <c r="G2" s="15" t="s">
        <v>3</v>
      </c>
      <c r="H2" s="15" t="s">
        <v>26</v>
      </c>
      <c r="I2" s="15" t="s">
        <v>6</v>
      </c>
      <c r="J2" s="16"/>
      <c r="K2" s="2" t="s">
        <v>1</v>
      </c>
      <c r="L2" s="2"/>
    </row>
    <row r="3" spans="1:12" x14ac:dyDescent="0.25">
      <c r="A3">
        <v>0</v>
      </c>
      <c r="B3" s="12">
        <v>3.8E-3</v>
      </c>
      <c r="D3" t="s">
        <v>21</v>
      </c>
      <c r="E3" s="3">
        <v>1000</v>
      </c>
      <c r="F3" s="11">
        <v>10</v>
      </c>
      <c r="G3" s="13" t="s">
        <v>27</v>
      </c>
      <c r="H3" s="13" t="s">
        <v>27</v>
      </c>
      <c r="I3" s="14">
        <v>0.15</v>
      </c>
      <c r="K3" s="4" t="s">
        <v>2</v>
      </c>
      <c r="L3" s="17"/>
    </row>
    <row r="4" spans="1:12" x14ac:dyDescent="0.25">
      <c r="A4">
        <f>A3+0.5</f>
        <v>0.5</v>
      </c>
      <c r="B4" s="12">
        <v>1E-4</v>
      </c>
      <c r="D4" t="s">
        <v>22</v>
      </c>
      <c r="E4" s="3">
        <v>200</v>
      </c>
      <c r="F4" s="11">
        <v>0.61</v>
      </c>
      <c r="G4" s="3">
        <v>15</v>
      </c>
      <c r="H4" s="3">
        <v>5</v>
      </c>
      <c r="I4" s="13" t="s">
        <v>27</v>
      </c>
      <c r="K4" s="4" t="s">
        <v>3</v>
      </c>
      <c r="L4" s="17"/>
    </row>
    <row r="5" spans="1:12" x14ac:dyDescent="0.25">
      <c r="A5">
        <f t="shared" ref="A5:A42" si="0">A4+0.5</f>
        <v>1</v>
      </c>
      <c r="B5" s="12">
        <v>1E-4</v>
      </c>
      <c r="D5" t="s">
        <v>23</v>
      </c>
      <c r="E5" s="3">
        <v>1000</v>
      </c>
      <c r="F5" s="11">
        <v>0.13</v>
      </c>
      <c r="G5" s="3">
        <v>8</v>
      </c>
      <c r="H5" s="3">
        <v>5</v>
      </c>
      <c r="I5" s="13" t="s">
        <v>27</v>
      </c>
      <c r="K5" s="4" t="s">
        <v>4</v>
      </c>
      <c r="L5" s="17"/>
    </row>
    <row r="6" spans="1:12" x14ac:dyDescent="0.25">
      <c r="A6">
        <f t="shared" si="0"/>
        <v>1.5</v>
      </c>
      <c r="B6" s="12">
        <v>1E-4</v>
      </c>
      <c r="E6" s="3"/>
      <c r="K6" s="4" t="s">
        <v>5</v>
      </c>
      <c r="L6" s="18"/>
    </row>
    <row r="7" spans="1:12" x14ac:dyDescent="0.25">
      <c r="A7">
        <f t="shared" si="0"/>
        <v>2</v>
      </c>
      <c r="B7" s="12">
        <v>2.0000000000000001E-4</v>
      </c>
      <c r="D7" t="s">
        <v>29</v>
      </c>
      <c r="E7" s="3">
        <f>SUMPRODUCT(E3:E5,F3:F5)</f>
        <v>10252</v>
      </c>
      <c r="K7" s="5" t="s">
        <v>6</v>
      </c>
      <c r="L7" s="18"/>
    </row>
    <row r="8" spans="1:12" x14ac:dyDescent="0.25">
      <c r="A8">
        <f t="shared" si="0"/>
        <v>2.5</v>
      </c>
      <c r="B8" s="12">
        <v>2.9999999999999997E-4</v>
      </c>
      <c r="E8" s="3"/>
      <c r="K8" s="4"/>
      <c r="L8" s="4"/>
    </row>
    <row r="9" spans="1:12" x14ac:dyDescent="0.25">
      <c r="A9">
        <f t="shared" si="0"/>
        <v>3</v>
      </c>
      <c r="B9" s="12">
        <v>5.0000000000000001E-4</v>
      </c>
      <c r="D9" t="s">
        <v>28</v>
      </c>
      <c r="E9" s="3">
        <v>15000</v>
      </c>
      <c r="K9" s="2" t="s">
        <v>7</v>
      </c>
      <c r="L9" s="4"/>
    </row>
    <row r="10" spans="1:12" x14ac:dyDescent="0.25">
      <c r="A10">
        <f t="shared" si="0"/>
        <v>3.5</v>
      </c>
      <c r="B10" s="12">
        <v>1E-3</v>
      </c>
      <c r="K10" s="4" t="s">
        <v>8</v>
      </c>
      <c r="L10" s="6">
        <f>++L4*EXP(-L6*L5)</f>
        <v>0</v>
      </c>
    </row>
    <row r="11" spans="1:12" x14ac:dyDescent="0.25">
      <c r="A11">
        <f t="shared" si="0"/>
        <v>4</v>
      </c>
      <c r="B11" s="12">
        <v>1.5E-3</v>
      </c>
      <c r="K11" s="7" t="s">
        <v>9</v>
      </c>
      <c r="L11" s="8">
        <f>+L7*L5^0.5</f>
        <v>0</v>
      </c>
    </row>
    <row r="12" spans="1:12" x14ac:dyDescent="0.25">
      <c r="A12">
        <f t="shared" si="0"/>
        <v>4.5</v>
      </c>
      <c r="B12" s="12">
        <v>2.3999999999999998E-3</v>
      </c>
      <c r="K12" s="9" t="s">
        <v>10</v>
      </c>
      <c r="L12" s="8" t="e">
        <f>++(LN(L3/L4)+(L6+L7*L7/2)*L5)/(L7*L5^0.5)</f>
        <v>#DIV/0!</v>
      </c>
    </row>
    <row r="13" spans="1:12" x14ac:dyDescent="0.25">
      <c r="A13">
        <f t="shared" si="0"/>
        <v>5</v>
      </c>
      <c r="B13" s="12">
        <v>3.5999999999999999E-3</v>
      </c>
      <c r="K13" s="9" t="s">
        <v>11</v>
      </c>
      <c r="L13" s="8" t="e">
        <f>+L12-L11</f>
        <v>#DIV/0!</v>
      </c>
    </row>
    <row r="14" spans="1:12" x14ac:dyDescent="0.25">
      <c r="A14">
        <f t="shared" si="0"/>
        <v>5.5</v>
      </c>
      <c r="B14" s="12">
        <v>5.3E-3</v>
      </c>
      <c r="K14" s="7" t="s">
        <v>12</v>
      </c>
      <c r="L14" s="8" t="e">
        <f>_xlfn.NORM.DIST(L12,0,1,TRUE)</f>
        <v>#DIV/0!</v>
      </c>
    </row>
    <row r="15" spans="1:12" x14ac:dyDescent="0.25">
      <c r="A15">
        <f t="shared" si="0"/>
        <v>6</v>
      </c>
      <c r="B15" s="12">
        <v>7.7000000000000002E-3</v>
      </c>
      <c r="K15" s="7" t="s">
        <v>13</v>
      </c>
      <c r="L15" s="8" t="e">
        <f>_xlfn.NORM.DIST(L13,0,1,TRUE)</f>
        <v>#DIV/0!</v>
      </c>
    </row>
    <row r="16" spans="1:12" x14ac:dyDescent="0.25">
      <c r="A16">
        <f t="shared" si="0"/>
        <v>6.5</v>
      </c>
      <c r="B16" s="12">
        <v>1.06E-2</v>
      </c>
      <c r="K16" s="9"/>
      <c r="L16" s="9"/>
    </row>
    <row r="17" spans="1:12" x14ac:dyDescent="0.25">
      <c r="A17">
        <f t="shared" si="0"/>
        <v>7</v>
      </c>
      <c r="B17" s="12">
        <v>1.44E-2</v>
      </c>
      <c r="K17" s="10" t="s">
        <v>14</v>
      </c>
      <c r="L17" s="9"/>
    </row>
    <row r="18" spans="1:12" x14ac:dyDescent="0.25">
      <c r="A18">
        <f t="shared" si="0"/>
        <v>7.5</v>
      </c>
      <c r="B18" s="12">
        <v>1.9E-2</v>
      </c>
      <c r="K18" s="7" t="s">
        <v>15</v>
      </c>
      <c r="L18" s="19" t="e">
        <f>(L14-1)*L3-L15*L10+L10</f>
        <v>#DIV/0!</v>
      </c>
    </row>
    <row r="19" spans="1:12" x14ac:dyDescent="0.25">
      <c r="A19">
        <f t="shared" si="0"/>
        <v>8</v>
      </c>
      <c r="B19" s="12">
        <v>2.4400000000000002E-2</v>
      </c>
      <c r="K19" s="7" t="s">
        <v>16</v>
      </c>
      <c r="L19" s="19" t="e">
        <f>L14*L3-L15*L10</f>
        <v>#DIV/0!</v>
      </c>
    </row>
    <row r="20" spans="1:12" x14ac:dyDescent="0.25">
      <c r="A20">
        <f t="shared" si="0"/>
        <v>8.5</v>
      </c>
      <c r="B20" s="12">
        <v>3.0499999999999999E-2</v>
      </c>
    </row>
    <row r="21" spans="1:12" x14ac:dyDescent="0.25">
      <c r="A21">
        <f t="shared" si="0"/>
        <v>9</v>
      </c>
      <c r="B21" s="12">
        <v>3.6999999999999998E-2</v>
      </c>
    </row>
    <row r="22" spans="1:12" x14ac:dyDescent="0.25">
      <c r="A22">
        <f t="shared" si="0"/>
        <v>9.5</v>
      </c>
      <c r="B22" s="12">
        <v>4.36E-2</v>
      </c>
    </row>
    <row r="23" spans="1:12" x14ac:dyDescent="0.25">
      <c r="A23">
        <f t="shared" si="0"/>
        <v>10</v>
      </c>
      <c r="B23" s="12">
        <v>5.0200000000000002E-2</v>
      </c>
    </row>
    <row r="24" spans="1:12" x14ac:dyDescent="0.25">
      <c r="A24">
        <f t="shared" si="0"/>
        <v>10.5</v>
      </c>
      <c r="B24" s="12">
        <v>5.6000000000000001E-2</v>
      </c>
    </row>
    <row r="25" spans="1:12" x14ac:dyDescent="0.25">
      <c r="A25">
        <f t="shared" si="0"/>
        <v>11</v>
      </c>
      <c r="B25" s="12">
        <v>6.0900000000000003E-2</v>
      </c>
    </row>
    <row r="26" spans="1:12" x14ac:dyDescent="0.25">
      <c r="A26">
        <f t="shared" si="0"/>
        <v>11.5</v>
      </c>
      <c r="B26" s="12">
        <v>6.4399999999999999E-2</v>
      </c>
    </row>
    <row r="27" spans="1:12" x14ac:dyDescent="0.25">
      <c r="A27">
        <f t="shared" si="0"/>
        <v>12</v>
      </c>
      <c r="B27" s="12">
        <v>6.6199999999999995E-2</v>
      </c>
    </row>
    <row r="28" spans="1:12" x14ac:dyDescent="0.25">
      <c r="A28">
        <f t="shared" si="0"/>
        <v>12.5</v>
      </c>
      <c r="B28" s="12">
        <v>6.6199999999999995E-2</v>
      </c>
    </row>
    <row r="29" spans="1:12" x14ac:dyDescent="0.25">
      <c r="A29">
        <f t="shared" si="0"/>
        <v>13</v>
      </c>
      <c r="B29" s="12">
        <v>6.4399999999999999E-2</v>
      </c>
    </row>
    <row r="30" spans="1:12" x14ac:dyDescent="0.25">
      <c r="A30">
        <f t="shared" si="0"/>
        <v>13.5</v>
      </c>
      <c r="B30" s="12">
        <v>6.0900000000000003E-2</v>
      </c>
    </row>
    <row r="31" spans="1:12" x14ac:dyDescent="0.25">
      <c r="A31">
        <f t="shared" si="0"/>
        <v>14</v>
      </c>
      <c r="B31" s="12">
        <v>5.6000000000000001E-2</v>
      </c>
    </row>
    <row r="32" spans="1:12" x14ac:dyDescent="0.25">
      <c r="A32">
        <f t="shared" si="0"/>
        <v>14.5</v>
      </c>
      <c r="B32" s="12">
        <v>5.0200000000000002E-2</v>
      </c>
    </row>
    <row r="33" spans="1:2" x14ac:dyDescent="0.25">
      <c r="A33">
        <f t="shared" si="0"/>
        <v>15</v>
      </c>
      <c r="B33" s="12">
        <v>4.36E-2</v>
      </c>
    </row>
    <row r="34" spans="1:2" x14ac:dyDescent="0.25">
      <c r="A34">
        <f t="shared" si="0"/>
        <v>15.5</v>
      </c>
      <c r="B34" s="12">
        <v>3.6999999999999998E-2</v>
      </c>
    </row>
    <row r="35" spans="1:2" x14ac:dyDescent="0.25">
      <c r="A35">
        <f t="shared" si="0"/>
        <v>16</v>
      </c>
      <c r="B35" s="12">
        <v>3.0499999999999999E-2</v>
      </c>
    </row>
    <row r="36" spans="1:2" x14ac:dyDescent="0.25">
      <c r="A36">
        <f t="shared" si="0"/>
        <v>16.5</v>
      </c>
      <c r="B36" s="12">
        <v>2.4400000000000002E-2</v>
      </c>
    </row>
    <row r="37" spans="1:2" x14ac:dyDescent="0.25">
      <c r="A37">
        <f t="shared" si="0"/>
        <v>17</v>
      </c>
      <c r="B37" s="12">
        <v>1.9E-2</v>
      </c>
    </row>
    <row r="38" spans="1:2" x14ac:dyDescent="0.25">
      <c r="A38">
        <f>A37+0.5</f>
        <v>17.5</v>
      </c>
      <c r="B38" s="12">
        <v>1.44E-2</v>
      </c>
    </row>
    <row r="39" spans="1:2" x14ac:dyDescent="0.25">
      <c r="A39">
        <f t="shared" si="0"/>
        <v>18</v>
      </c>
      <c r="B39" s="12">
        <v>1.06E-2</v>
      </c>
    </row>
    <row r="40" spans="1:2" x14ac:dyDescent="0.25">
      <c r="A40">
        <f t="shared" si="0"/>
        <v>18.5</v>
      </c>
      <c r="B40" s="12">
        <v>7.7000000000000002E-3</v>
      </c>
    </row>
    <row r="41" spans="1:2" x14ac:dyDescent="0.25">
      <c r="A41">
        <f t="shared" si="0"/>
        <v>19</v>
      </c>
      <c r="B41" s="12">
        <v>5.3E-3</v>
      </c>
    </row>
    <row r="42" spans="1:2" x14ac:dyDescent="0.25">
      <c r="A42">
        <f t="shared" si="0"/>
        <v>19.5</v>
      </c>
      <c r="B42" s="12">
        <v>3.5999999999999999E-3</v>
      </c>
    </row>
    <row r="43" spans="1:2" x14ac:dyDescent="0.25">
      <c r="A43">
        <f>A42+0.5</f>
        <v>20</v>
      </c>
      <c r="B43" s="12">
        <v>2.3999999999999998E-3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C43C60E4A30943911717CC463D6A41" ma:contentTypeVersion="12" ma:contentTypeDescription="Create a new document." ma:contentTypeScope="" ma:versionID="25ee935b190a7822c96606dcd7b1787c">
  <xsd:schema xmlns:xsd="http://www.w3.org/2001/XMLSchema" xmlns:xs="http://www.w3.org/2001/XMLSchema" xmlns:p="http://schemas.microsoft.com/office/2006/metadata/properties" xmlns:ns2="051538e9-c694-450b-9056-83c8e7b681d1" xmlns:ns3="80348ba6-adcc-40fb-8576-6b95a36a3021" targetNamespace="http://schemas.microsoft.com/office/2006/metadata/properties" ma:root="true" ma:fieldsID="ed890614b0fdfd3ae993ed8413281ce7" ns2:_="" ns3:_="">
    <xsd:import namespace="051538e9-c694-450b-9056-83c8e7b681d1"/>
    <xsd:import namespace="80348ba6-adcc-40fb-8576-6b95a36a30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1538e9-c694-450b-9056-83c8e7b681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348ba6-adcc-40fb-8576-6b95a36a302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020C82A-2120-4743-98C8-49727EB2B38E}"/>
</file>

<file path=customXml/itemProps2.xml><?xml version="1.0" encoding="utf-8"?>
<ds:datastoreItem xmlns:ds="http://schemas.openxmlformats.org/officeDocument/2006/customXml" ds:itemID="{535DB59B-34B8-4716-85AF-64E186975D0E}"/>
</file>

<file path=customXml/itemProps3.xml><?xml version="1.0" encoding="utf-8"?>
<ds:datastoreItem xmlns:ds="http://schemas.openxmlformats.org/officeDocument/2006/customXml" ds:itemID="{07A6F0FE-1812-49FA-884E-B13C4160EC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Data</vt:lpstr>
      <vt:lpstr>Calls</vt:lpstr>
      <vt:lpstr>Loan</vt:lpstr>
      <vt:lpstr>Puts</vt:lpstr>
      <vt:lpstr>Shares</vt:lpstr>
      <vt:lpstr>Strike_call</vt:lpstr>
      <vt:lpstr>Strike_put</vt:lpstr>
      <vt:lpstr>Value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Hubbard</dc:creator>
  <cp:lastModifiedBy>Anna Bishop</cp:lastModifiedBy>
  <cp:lastPrinted>2019-04-25T06:09:49Z</cp:lastPrinted>
  <dcterms:created xsi:type="dcterms:W3CDTF">2018-08-28T06:34:29Z</dcterms:created>
  <dcterms:modified xsi:type="dcterms:W3CDTF">2019-07-05T18:16:01Z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0x010100BDC43C60E4A30943911717CC463D6A41</vt:lpwstr>
  </property>
</Properties>
</file>